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 Projects in progress\FACET\module planning\Handouts\"/>
    </mc:Choice>
  </mc:AlternateContent>
  <xr:revisionPtr revIDLastSave="0" documentId="13_ncr:1_{3EC5C9A2-DD14-4C8C-B148-A2D8E460CBDC}" xr6:coauthVersionLast="47" xr6:coauthVersionMax="47" xr10:uidLastSave="{00000000-0000-0000-0000-000000000000}"/>
  <bookViews>
    <workbookView xWindow="30510" yWindow="1020" windowWidth="19305" windowHeight="95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5" i="1" l="1"/>
  <c r="B114" i="1"/>
  <c r="A62" i="1"/>
  <c r="A36" i="1"/>
  <c r="A100" i="1"/>
  <c r="A88" i="1"/>
  <c r="A99" i="1"/>
  <c r="A48" i="1"/>
  <c r="A33" i="1" l="1"/>
  <c r="A29" i="1"/>
  <c r="A45" i="1"/>
  <c r="A37" i="1"/>
  <c r="A66" i="1"/>
  <c r="A56" i="1"/>
  <c r="A49" i="1"/>
  <c r="A30" i="1"/>
  <c r="A57" i="1"/>
  <c r="A50" i="1"/>
  <c r="A81" i="1"/>
  <c r="A80" i="1"/>
  <c r="A74" i="1"/>
  <c r="A73" i="1"/>
  <c r="A65" i="1"/>
  <c r="A55" i="1"/>
  <c r="A41" i="1"/>
  <c r="A44" i="1"/>
  <c r="A31" i="1"/>
  <c r="B113" i="1" l="1"/>
  <c r="A103" i="1"/>
  <c r="A104" i="1" s="1"/>
  <c r="A105" i="1" s="1"/>
  <c r="A106" i="1" s="1"/>
</calcChain>
</file>

<file path=xl/sharedStrings.xml><?xml version="1.0" encoding="utf-8"?>
<sst xmlns="http://schemas.openxmlformats.org/spreadsheetml/2006/main" count="89" uniqueCount="80">
  <si>
    <t>Dalmore in WWI</t>
  </si>
  <si>
    <t>1. Research activity in WWI</t>
  </si>
  <si>
    <t>a) visit Inverness</t>
  </si>
  <si>
    <t>2) Record remains</t>
  </si>
  <si>
    <t>b) visit Alness Heritage centre</t>
  </si>
  <si>
    <t>3) Create display panels for museum</t>
  </si>
  <si>
    <t>4) Create leaflet for distillery</t>
  </si>
  <si>
    <t xml:space="preserve">c) internet </t>
  </si>
  <si>
    <t>5) Create HER/Canmore entries. Add entries to Home Front Legacy Project</t>
  </si>
  <si>
    <t>6) School visits (?try to get Alness academy pupils to record?)</t>
  </si>
  <si>
    <t>1. research</t>
  </si>
  <si>
    <t>8 x 2.5 hour sessions</t>
  </si>
  <si>
    <t>venue hire</t>
  </si>
  <si>
    <t xml:space="preserve">photocopying </t>
  </si>
  <si>
    <t>1b. Visit to Alness Heritage Centre</t>
  </si>
  <si>
    <t xml:space="preserve">1c. Visit to Muirtown </t>
  </si>
  <si>
    <t>2. Recording Visits</t>
  </si>
  <si>
    <t>staff time</t>
  </si>
  <si>
    <t>staff time: 2 visits</t>
  </si>
  <si>
    <t>travel</t>
  </si>
  <si>
    <t>staff time: 4 visits</t>
  </si>
  <si>
    <t>Project Costs</t>
  </si>
  <si>
    <t>GIS work</t>
  </si>
  <si>
    <t>3. Create Display panels</t>
  </si>
  <si>
    <t>display materials</t>
  </si>
  <si>
    <t>4x2.5 hr sessions</t>
  </si>
  <si>
    <t>Designer</t>
  </si>
  <si>
    <t>Printing</t>
  </si>
  <si>
    <t>6. School visits</t>
  </si>
  <si>
    <t>ARCH time - can delete if others do it</t>
  </si>
  <si>
    <t>designer</t>
  </si>
  <si>
    <t>plinth &amp; printing</t>
  </si>
  <si>
    <t>8. Trip to NCAP to look at aerial photos</t>
  </si>
  <si>
    <t>train travel</t>
  </si>
  <si>
    <t>overninght accommodation</t>
  </si>
  <si>
    <t>3 days</t>
  </si>
  <si>
    <t xml:space="preserve">How to celebrate? Guided walk? </t>
  </si>
  <si>
    <t>UHI film</t>
  </si>
  <si>
    <t>? Involving other groups: ?</t>
  </si>
  <si>
    <t>venue hire creative writing</t>
  </si>
  <si>
    <t xml:space="preserve">9. Involving other groups: </t>
  </si>
  <si>
    <t>if delete display</t>
  </si>
  <si>
    <t>if delete edinburgh trip</t>
  </si>
  <si>
    <t>if delete school visits</t>
  </si>
  <si>
    <t>Celebrating the project</t>
  </si>
  <si>
    <t>office supplies</t>
  </si>
  <si>
    <t>4. Create Leaflet</t>
  </si>
  <si>
    <t>3x2.5</t>
  </si>
  <si>
    <t>NB: assumes also doing the leaflet, otherwise 4 days</t>
  </si>
  <si>
    <t>Northern Barrage Books</t>
  </si>
  <si>
    <t>admin</t>
  </si>
  <si>
    <t>Inkind</t>
  </si>
  <si>
    <t>Funding sources:</t>
  </si>
  <si>
    <t>Total costs</t>
  </si>
  <si>
    <t>5. Canmore / HER entries</t>
  </si>
  <si>
    <t>includes prep. 11 days * 200/day</t>
  </si>
  <si>
    <t>travel. Assumes 35 miles x 8 trips x .45p per mile</t>
  </si>
  <si>
    <t>venue hire &amp; catering. £17/hr x 3 hours x 8 sessions</t>
  </si>
  <si>
    <t>purchase of Aerial photos</t>
  </si>
  <si>
    <t>ARCH travel</t>
  </si>
  <si>
    <t>Project Co-ordinator - 10 days @200 per day</t>
  </si>
  <si>
    <t>overheads (excl those covered in venue hire)</t>
  </si>
  <si>
    <t>NCAP online searching registration</t>
  </si>
  <si>
    <t>Evaluation: depending on funders, may have to budget more time to do this, or outside support#</t>
  </si>
  <si>
    <t>Overall project management: 4 days @ £200</t>
  </si>
  <si>
    <t>7. Signboard</t>
  </si>
  <si>
    <t>Actual Spend</t>
  </si>
  <si>
    <t>Over/under</t>
  </si>
  <si>
    <t>Invoice nos.</t>
  </si>
  <si>
    <t>Contingency:</t>
  </si>
  <si>
    <t xml:space="preserve">? Signboard </t>
  </si>
  <si>
    <t>? Visit to Edinburgh to look for wartime Aerial Photos</t>
  </si>
  <si>
    <t>Costs formatted for funder X</t>
  </si>
  <si>
    <t>Project leader</t>
  </si>
  <si>
    <t>Venue Hire</t>
  </si>
  <si>
    <t>portable display boards</t>
  </si>
  <si>
    <t>creative writing for script? Guess.</t>
  </si>
  <si>
    <t>Project travel</t>
  </si>
  <si>
    <t>excludes Edinburgh trip</t>
  </si>
  <si>
    <t>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</si>
</sst>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16"/>
  <sheetViews>
    <sheetView tabSelected="1" topLeftCell="A105" zoomScale="130" zoomScaleNormal="130" workbookViewId="0">
      <selection activeCell="H112" sqref="H112:J112"/>
    </sheetView>
  </sheetViews>
  <sheetFormatPr defaultRowHeight="14.4" x14ac:dyDescent="0.3"/>
  <cols>
    <col min="1" max="1" width="12.109375" customWidth="1"/>
    <col min="8" max="8" width="12.6640625" customWidth="1"/>
    <col min="9" max="9" width="11" customWidth="1"/>
  </cols>
  <sheetData>
    <row r="2" spans="1:1" x14ac:dyDescent="0.3">
      <c r="A2" t="s">
        <v>0</v>
      </c>
    </row>
    <row r="4" spans="1:1" x14ac:dyDescent="0.3">
      <c r="A4" t="s">
        <v>1</v>
      </c>
    </row>
    <row r="5" spans="1:1" x14ac:dyDescent="0.3">
      <c r="A5" t="s">
        <v>2</v>
      </c>
    </row>
    <row r="6" spans="1:1" x14ac:dyDescent="0.3">
      <c r="A6" t="s">
        <v>4</v>
      </c>
    </row>
    <row r="7" spans="1:1" x14ac:dyDescent="0.3">
      <c r="A7" t="s">
        <v>7</v>
      </c>
    </row>
    <row r="9" spans="1:1" x14ac:dyDescent="0.3">
      <c r="A9" t="s">
        <v>3</v>
      </c>
    </row>
    <row r="11" spans="1:1" x14ac:dyDescent="0.3">
      <c r="A11" t="s">
        <v>5</v>
      </c>
    </row>
    <row r="13" spans="1:1" x14ac:dyDescent="0.3">
      <c r="A13" t="s">
        <v>6</v>
      </c>
    </row>
    <row r="15" spans="1:1" x14ac:dyDescent="0.3">
      <c r="A15" t="s">
        <v>8</v>
      </c>
    </row>
    <row r="17" spans="1:3" x14ac:dyDescent="0.3">
      <c r="A17" t="s">
        <v>9</v>
      </c>
    </row>
    <row r="19" spans="1:3" x14ac:dyDescent="0.3">
      <c r="A19" t="s">
        <v>70</v>
      </c>
    </row>
    <row r="21" spans="1:3" x14ac:dyDescent="0.3">
      <c r="A21" t="s">
        <v>71</v>
      </c>
    </row>
    <row r="23" spans="1:3" x14ac:dyDescent="0.3">
      <c r="A23" t="s">
        <v>36</v>
      </c>
    </row>
    <row r="25" spans="1:3" x14ac:dyDescent="0.3">
      <c r="A25" t="s">
        <v>38</v>
      </c>
    </row>
    <row r="26" spans="1:3" x14ac:dyDescent="0.3">
      <c r="B26" t="s">
        <v>37</v>
      </c>
    </row>
    <row r="28" spans="1:3" x14ac:dyDescent="0.3">
      <c r="A28" t="s">
        <v>10</v>
      </c>
      <c r="C28" t="s">
        <v>11</v>
      </c>
    </row>
    <row r="29" spans="1:3" x14ac:dyDescent="0.3">
      <c r="A29">
        <f>200*11</f>
        <v>2200</v>
      </c>
      <c r="C29" t="s">
        <v>55</v>
      </c>
    </row>
    <row r="30" spans="1:3" x14ac:dyDescent="0.3">
      <c r="A30">
        <f>34*8*0.45</f>
        <v>122.4</v>
      </c>
      <c r="C30" t="s">
        <v>56</v>
      </c>
    </row>
    <row r="31" spans="1:3" x14ac:dyDescent="0.3">
      <c r="A31">
        <f>17*8*3</f>
        <v>408</v>
      </c>
      <c r="C31" t="s">
        <v>57</v>
      </c>
    </row>
    <row r="32" spans="1:3" x14ac:dyDescent="0.3">
      <c r="A32">
        <v>200</v>
      </c>
      <c r="C32" t="s">
        <v>13</v>
      </c>
    </row>
    <row r="33" spans="1:5" x14ac:dyDescent="0.3">
      <c r="A33">
        <f>50*5</f>
        <v>250</v>
      </c>
      <c r="C33" t="s">
        <v>58</v>
      </c>
    </row>
    <row r="35" spans="1:5" x14ac:dyDescent="0.3">
      <c r="A35" t="s">
        <v>14</v>
      </c>
    </row>
    <row r="36" spans="1:5" x14ac:dyDescent="0.3">
      <c r="A36">
        <f>200</f>
        <v>200</v>
      </c>
      <c r="C36" t="s">
        <v>18</v>
      </c>
    </row>
    <row r="37" spans="1:5" x14ac:dyDescent="0.3">
      <c r="A37">
        <f>28*0.45*2</f>
        <v>25.2</v>
      </c>
      <c r="C37" t="s">
        <v>19</v>
      </c>
    </row>
    <row r="39" spans="1:5" x14ac:dyDescent="0.3">
      <c r="A39" t="s">
        <v>15</v>
      </c>
    </row>
    <row r="40" spans="1:5" x14ac:dyDescent="0.3">
      <c r="A40">
        <v>200</v>
      </c>
      <c r="C40" t="s">
        <v>17</v>
      </c>
    </row>
    <row r="41" spans="1:5" x14ac:dyDescent="0.3">
      <c r="A41">
        <f>36*0.45</f>
        <v>16.2</v>
      </c>
      <c r="C41" t="s">
        <v>19</v>
      </c>
    </row>
    <row r="43" spans="1:5" x14ac:dyDescent="0.3">
      <c r="A43" t="s">
        <v>16</v>
      </c>
    </row>
    <row r="44" spans="1:5" x14ac:dyDescent="0.3">
      <c r="A44">
        <f>4*200</f>
        <v>800</v>
      </c>
      <c r="C44" t="s">
        <v>20</v>
      </c>
    </row>
    <row r="45" spans="1:5" x14ac:dyDescent="0.3">
      <c r="A45">
        <f>14*0.45*4</f>
        <v>25.2</v>
      </c>
      <c r="C45" t="s">
        <v>19</v>
      </c>
    </row>
    <row r="47" spans="1:5" x14ac:dyDescent="0.3">
      <c r="A47" t="s">
        <v>23</v>
      </c>
      <c r="D47" t="s">
        <v>47</v>
      </c>
      <c r="E47" t="s">
        <v>48</v>
      </c>
    </row>
    <row r="48" spans="1:5" x14ac:dyDescent="0.3">
      <c r="A48">
        <f>3*200</f>
        <v>600</v>
      </c>
      <c r="C48" t="s">
        <v>17</v>
      </c>
    </row>
    <row r="49" spans="1:4" x14ac:dyDescent="0.3">
      <c r="A49">
        <f>34*0.45*4</f>
        <v>61.2</v>
      </c>
      <c r="C49" t="s">
        <v>19</v>
      </c>
    </row>
    <row r="50" spans="1:4" x14ac:dyDescent="0.3">
      <c r="A50">
        <f>4*17*3</f>
        <v>204</v>
      </c>
      <c r="C50" t="s">
        <v>12</v>
      </c>
    </row>
    <row r="51" spans="1:4" x14ac:dyDescent="0.3">
      <c r="A51">
        <v>50</v>
      </c>
      <c r="C51" t="s">
        <v>24</v>
      </c>
    </row>
    <row r="52" spans="1:4" x14ac:dyDescent="0.3">
      <c r="A52">
        <v>250</v>
      </c>
      <c r="C52" t="s">
        <v>75</v>
      </c>
    </row>
    <row r="54" spans="1:4" x14ac:dyDescent="0.3">
      <c r="A54" t="s">
        <v>46</v>
      </c>
      <c r="D54" t="s">
        <v>25</v>
      </c>
    </row>
    <row r="55" spans="1:4" x14ac:dyDescent="0.3">
      <c r="A55">
        <f>4*200</f>
        <v>800</v>
      </c>
      <c r="C55" t="s">
        <v>17</v>
      </c>
    </row>
    <row r="56" spans="1:4" x14ac:dyDescent="0.3">
      <c r="A56">
        <f>34*0.45*4</f>
        <v>61.2</v>
      </c>
      <c r="C56" t="s">
        <v>19</v>
      </c>
    </row>
    <row r="57" spans="1:4" x14ac:dyDescent="0.3">
      <c r="A57">
        <f>17*3*4</f>
        <v>204</v>
      </c>
      <c r="C57" t="s">
        <v>12</v>
      </c>
    </row>
    <row r="58" spans="1:4" x14ac:dyDescent="0.3">
      <c r="A58">
        <v>900</v>
      </c>
      <c r="C58" t="s">
        <v>26</v>
      </c>
    </row>
    <row r="59" spans="1:4" x14ac:dyDescent="0.3">
      <c r="A59">
        <v>500</v>
      </c>
      <c r="C59" t="s">
        <v>27</v>
      </c>
    </row>
    <row r="61" spans="1:4" x14ac:dyDescent="0.3">
      <c r="A61" t="s">
        <v>54</v>
      </c>
    </row>
    <row r="62" spans="1:4" x14ac:dyDescent="0.3">
      <c r="A62">
        <f>3*200</f>
        <v>600</v>
      </c>
      <c r="C62" t="s">
        <v>35</v>
      </c>
    </row>
    <row r="64" spans="1:4" x14ac:dyDescent="0.3">
      <c r="A64" t="s">
        <v>28</v>
      </c>
    </row>
    <row r="65" spans="1:3" x14ac:dyDescent="0.3">
      <c r="A65">
        <f>175*2</f>
        <v>350</v>
      </c>
      <c r="C65" t="s">
        <v>29</v>
      </c>
    </row>
    <row r="66" spans="1:3" x14ac:dyDescent="0.3">
      <c r="A66">
        <f>28*0.45*2</f>
        <v>25.2</v>
      </c>
      <c r="C66" t="s">
        <v>59</v>
      </c>
    </row>
    <row r="68" spans="1:3" x14ac:dyDescent="0.3">
      <c r="A68" t="s">
        <v>65</v>
      </c>
    </row>
    <row r="69" spans="1:3" x14ac:dyDescent="0.3">
      <c r="A69">
        <v>600</v>
      </c>
      <c r="C69" t="s">
        <v>30</v>
      </c>
    </row>
    <row r="70" spans="1:3" x14ac:dyDescent="0.3">
      <c r="A70">
        <v>1000</v>
      </c>
      <c r="C70" t="s">
        <v>31</v>
      </c>
    </row>
    <row r="72" spans="1:3" x14ac:dyDescent="0.3">
      <c r="A72" t="s">
        <v>32</v>
      </c>
    </row>
    <row r="73" spans="1:3" x14ac:dyDescent="0.3">
      <c r="A73">
        <f>50*6</f>
        <v>300</v>
      </c>
      <c r="C73" t="s">
        <v>33</v>
      </c>
    </row>
    <row r="74" spans="1:3" x14ac:dyDescent="0.3">
      <c r="A74">
        <f>70*5</f>
        <v>350</v>
      </c>
      <c r="C74" t="s">
        <v>34</v>
      </c>
    </row>
    <row r="75" spans="1:3" x14ac:dyDescent="0.3">
      <c r="A75">
        <v>200</v>
      </c>
      <c r="C75" t="s">
        <v>17</v>
      </c>
    </row>
    <row r="78" spans="1:3" x14ac:dyDescent="0.3">
      <c r="A78" t="s">
        <v>40</v>
      </c>
    </row>
    <row r="79" spans="1:3" x14ac:dyDescent="0.3">
      <c r="B79" t="s">
        <v>37</v>
      </c>
    </row>
    <row r="80" spans="1:3" x14ac:dyDescent="0.3">
      <c r="A80">
        <f>30*5*3</f>
        <v>450</v>
      </c>
      <c r="B80" t="s">
        <v>76</v>
      </c>
    </row>
    <row r="81" spans="1:3" x14ac:dyDescent="0.3">
      <c r="A81">
        <f>5*17*3</f>
        <v>255</v>
      </c>
      <c r="B81" t="s">
        <v>39</v>
      </c>
    </row>
    <row r="83" spans="1:3" x14ac:dyDescent="0.3">
      <c r="A83" t="s">
        <v>44</v>
      </c>
    </row>
    <row r="86" spans="1:3" x14ac:dyDescent="0.3">
      <c r="A86" t="s">
        <v>21</v>
      </c>
    </row>
    <row r="87" spans="1:3" x14ac:dyDescent="0.3">
      <c r="A87">
        <v>800</v>
      </c>
      <c r="C87" t="s">
        <v>22</v>
      </c>
    </row>
    <row r="88" spans="1:3" x14ac:dyDescent="0.3">
      <c r="A88">
        <f>200*10</f>
        <v>2000</v>
      </c>
      <c r="C88" t="s">
        <v>60</v>
      </c>
    </row>
    <row r="89" spans="1:3" x14ac:dyDescent="0.3">
      <c r="A89">
        <v>400</v>
      </c>
      <c r="C89" t="s">
        <v>61</v>
      </c>
    </row>
    <row r="90" spans="1:3" x14ac:dyDescent="0.3">
      <c r="A90">
        <v>100</v>
      </c>
      <c r="C90" t="s">
        <v>45</v>
      </c>
    </row>
    <row r="91" spans="1:3" x14ac:dyDescent="0.3">
      <c r="A91">
        <v>25</v>
      </c>
      <c r="C91" t="s">
        <v>62</v>
      </c>
    </row>
    <row r="92" spans="1:3" x14ac:dyDescent="0.3">
      <c r="A92">
        <v>40</v>
      </c>
      <c r="C92" t="s">
        <v>49</v>
      </c>
    </row>
    <row r="94" spans="1:3" x14ac:dyDescent="0.3">
      <c r="A94" t="s">
        <v>63</v>
      </c>
    </row>
    <row r="96" spans="1:3" x14ac:dyDescent="0.3">
      <c r="A96" t="s">
        <v>69</v>
      </c>
    </row>
    <row r="98" spans="1:10" x14ac:dyDescent="0.3">
      <c r="A98" t="s">
        <v>51</v>
      </c>
    </row>
    <row r="99" spans="1:10" x14ac:dyDescent="0.3">
      <c r="A99">
        <f>150*3</f>
        <v>450</v>
      </c>
      <c r="C99" t="s">
        <v>50</v>
      </c>
    </row>
    <row r="100" spans="1:10" x14ac:dyDescent="0.3">
      <c r="A100">
        <f>4*200</f>
        <v>800</v>
      </c>
      <c r="C100" t="s">
        <v>64</v>
      </c>
    </row>
    <row r="102" spans="1:10" x14ac:dyDescent="0.3">
      <c r="A102" t="s">
        <v>53</v>
      </c>
    </row>
    <row r="103" spans="1:10" x14ac:dyDescent="0.3">
      <c r="A103">
        <f>SUM(A29:A102)</f>
        <v>16822.599999999999</v>
      </c>
    </row>
    <row r="104" spans="1:10" x14ac:dyDescent="0.3">
      <c r="A104">
        <f>A103-SUM(A48:A53)</f>
        <v>15657.399999999998</v>
      </c>
      <c r="C104" t="s">
        <v>41</v>
      </c>
    </row>
    <row r="105" spans="1:10" x14ac:dyDescent="0.3">
      <c r="A105">
        <f>A104-SUM(A73:A75)</f>
        <v>14807.399999999998</v>
      </c>
      <c r="C105" t="s">
        <v>42</v>
      </c>
    </row>
    <row r="106" spans="1:10" x14ac:dyDescent="0.3">
      <c r="A106">
        <f>A105-SUM(A65:A67)</f>
        <v>14432.199999999997</v>
      </c>
      <c r="C106" t="s">
        <v>43</v>
      </c>
    </row>
    <row r="108" spans="1:10" x14ac:dyDescent="0.3">
      <c r="A108" t="s">
        <v>52</v>
      </c>
    </row>
    <row r="111" spans="1:10" x14ac:dyDescent="0.3">
      <c r="A111" t="s">
        <v>72</v>
      </c>
    </row>
    <row r="112" spans="1:10" x14ac:dyDescent="0.3">
      <c r="H112" t="s">
        <v>66</v>
      </c>
      <c r="I112" t="s">
        <v>67</v>
      </c>
      <c r="J112" t="s">
        <v>68</v>
      </c>
    </row>
    <row r="113" spans="1:3" x14ac:dyDescent="0.3">
      <c r="A113" t="s">
        <v>73</v>
      </c>
      <c r="B113">
        <f>A29+A36+A40+A44+A48+A55+A62+A65+A75+A88</f>
        <v>7950</v>
      </c>
    </row>
    <row r="114" spans="1:3" x14ac:dyDescent="0.3">
      <c r="A114" t="s">
        <v>77</v>
      </c>
      <c r="B114">
        <f>A30+A37+A41+A45+A49+A56+A66</f>
        <v>336.59999999999997</v>
      </c>
      <c r="C114" t="s">
        <v>78</v>
      </c>
    </row>
    <row r="115" spans="1:3" x14ac:dyDescent="0.3">
      <c r="A115" t="s">
        <v>74</v>
      </c>
      <c r="B115">
        <f>A31+A50+A57</f>
        <v>816</v>
      </c>
    </row>
    <row r="116" spans="1:3" x14ac:dyDescent="0.3">
      <c r="A116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ARCH Highland</cp:lastModifiedBy>
  <dcterms:created xsi:type="dcterms:W3CDTF">2017-10-19T08:37:05Z</dcterms:created>
  <dcterms:modified xsi:type="dcterms:W3CDTF">2022-07-27T13:48:26Z</dcterms:modified>
</cp:coreProperties>
</file>